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-peat soil data" sheetId="1" r:id="rId4"/>
    <sheet state="visible" name="Answers_non-peatCore" sheetId="2" r:id="rId5"/>
  </sheets>
  <definedNames/>
  <calcPr/>
</workbook>
</file>

<file path=xl/sharedStrings.xml><?xml version="1.0" encoding="utf-8"?>
<sst xmlns="http://schemas.openxmlformats.org/spreadsheetml/2006/main" count="82" uniqueCount="27">
  <si>
    <t>study area ID</t>
  </si>
  <si>
    <t>study site</t>
  </si>
  <si>
    <t>coring site</t>
  </si>
  <si>
    <t>Core ID</t>
  </si>
  <si>
    <t>lab number</t>
  </si>
  <si>
    <t>top depth (cm)</t>
  </si>
  <si>
    <t>bottom depth (cm)</t>
  </si>
  <si>
    <t>bulk density (g/cm^3)</t>
  </si>
  <si>
    <t>organic matter content (LOI550)</t>
  </si>
  <si>
    <t>org carbon content (%)</t>
  </si>
  <si>
    <t>Carbon density (g/cm^3)</t>
  </si>
  <si>
    <t>average carbon stock (g/cm^2)</t>
  </si>
  <si>
    <t>average carbon stock (Kg/m^2)</t>
  </si>
  <si>
    <t>WF</t>
  </si>
  <si>
    <t>WF-01-01</t>
  </si>
  <si>
    <t>WF-01-02</t>
  </si>
  <si>
    <t>WF-01-03</t>
  </si>
  <si>
    <t>Carbon Calculations for each Core</t>
  </si>
  <si>
    <t>Core depth (cm)</t>
  </si>
  <si>
    <t>Average carbon stock of core (Kg/m^2)</t>
  </si>
  <si>
    <t>Carbon Calculations for each Site</t>
  </si>
  <si>
    <t>Study area</t>
  </si>
  <si>
    <t>Site</t>
  </si>
  <si>
    <t>Site Size (m^2)</t>
  </si>
  <si>
    <t>Average depth to substratum/refusal (cm)</t>
  </si>
  <si>
    <t>Average carbon stock of site (kg/m^2)</t>
  </si>
  <si>
    <t>Total carbon stock of site (kg)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</si>
</sst>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5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2" numFmtId="164" xfId="0" applyBorder="1" applyFont="1" applyNumberFormat="1"/>
    <xf borderId="1" fillId="2" fontId="2" numFmtId="165" xfId="0" applyBorder="1" applyFont="1" applyNumberFormat="1"/>
    <xf borderId="1" fillId="3" fontId="2" numFmtId="0" xfId="0" applyBorder="1" applyFill="1" applyFont="1"/>
    <xf borderId="1" fillId="3" fontId="2" numFmtId="164" xfId="0" applyBorder="1" applyFont="1" applyNumberFormat="1"/>
    <xf borderId="1" fillId="3" fontId="2" numFmtId="165" xfId="0" applyBorder="1" applyFont="1" applyNumberFormat="1"/>
    <xf borderId="1" fillId="4" fontId="2" numFmtId="0" xfId="0" applyBorder="1" applyFill="1" applyFont="1"/>
    <xf borderId="1" fillId="4" fontId="2" numFmtId="164" xfId="0" applyBorder="1" applyFont="1" applyNumberFormat="1"/>
    <xf borderId="1" fillId="4" fontId="2" numFmtId="165" xfId="0" applyBorder="1" applyFont="1" applyNumberFormat="1"/>
    <xf borderId="0" fillId="0" fontId="3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9.57"/>
    <col customWidth="1" min="3" max="3" width="10.14"/>
    <col customWidth="1" min="4" max="4" width="7.43"/>
    <col customWidth="1" min="5" max="5" width="17.71"/>
    <col customWidth="1" min="6" max="6" width="11.43"/>
    <col customWidth="1" min="7" max="7" width="14.29"/>
    <col customWidth="1" min="8" max="8" width="18.14"/>
    <col customWidth="1" min="9" max="9" width="20.57"/>
    <col customWidth="1" min="10" max="10" width="30.14"/>
    <col customWidth="1" min="11" max="11" width="21.71"/>
    <col customWidth="1" min="12" max="12" width="23.86"/>
    <col customWidth="1" min="13" max="13" width="28.86"/>
    <col customWidth="1" min="14" max="14" width="30.43"/>
    <col customWidth="1" min="1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13</v>
      </c>
      <c r="B2" s="2">
        <v>1.0</v>
      </c>
      <c r="C2" s="2">
        <v>1.0</v>
      </c>
      <c r="D2" s="2" t="s">
        <v>14</v>
      </c>
      <c r="E2" s="2"/>
      <c r="F2" s="2">
        <v>1.0</v>
      </c>
      <c r="G2" s="2">
        <v>0.0</v>
      </c>
      <c r="H2" s="2">
        <v>5.0</v>
      </c>
      <c r="I2" s="2">
        <v>0.15</v>
      </c>
      <c r="J2" s="3">
        <v>0.75</v>
      </c>
      <c r="K2" s="4">
        <f t="shared" ref="K2:K25" si="1">J2/2</f>
        <v>0.375</v>
      </c>
      <c r="L2" s="2">
        <f t="shared" ref="L2:L25" si="2">K2*I2</f>
        <v>0.05625</v>
      </c>
      <c r="M2" s="2">
        <f t="shared" ref="M2:M25" si="3">(H2-G2)*L2</f>
        <v>0.28125</v>
      </c>
      <c r="N2" s="2">
        <f t="shared" ref="N2:N25" si="4">M2*((100*100)/1000)</f>
        <v>2.8125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 t="s">
        <v>13</v>
      </c>
      <c r="B3" s="2">
        <v>1.0</v>
      </c>
      <c r="C3" s="2">
        <v>1.0</v>
      </c>
      <c r="D3" s="2" t="s">
        <v>14</v>
      </c>
      <c r="E3" s="2"/>
      <c r="F3" s="2">
        <v>2.0</v>
      </c>
      <c r="G3" s="2">
        <f t="shared" ref="G3:G11" si="5">H2</f>
        <v>5</v>
      </c>
      <c r="H3" s="2">
        <v>10.0</v>
      </c>
      <c r="I3" s="2">
        <v>0.2</v>
      </c>
      <c r="J3" s="3">
        <f t="shared" ref="J3:J11" si="6">J2/(1.25)</f>
        <v>0.6</v>
      </c>
      <c r="K3" s="4">
        <f t="shared" si="1"/>
        <v>0.3</v>
      </c>
      <c r="L3" s="2">
        <f t="shared" si="2"/>
        <v>0.06</v>
      </c>
      <c r="M3" s="2">
        <f t="shared" si="3"/>
        <v>0.3</v>
      </c>
      <c r="N3" s="2">
        <f t="shared" si="4"/>
        <v>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13</v>
      </c>
      <c r="B4" s="2">
        <v>1.0</v>
      </c>
      <c r="C4" s="2">
        <v>1.0</v>
      </c>
      <c r="D4" s="2" t="s">
        <v>14</v>
      </c>
      <c r="E4" s="2"/>
      <c r="F4" s="2">
        <v>3.0</v>
      </c>
      <c r="G4" s="2">
        <f t="shared" si="5"/>
        <v>10</v>
      </c>
      <c r="H4" s="2">
        <v>15.0</v>
      </c>
      <c r="I4" s="2">
        <v>0.23</v>
      </c>
      <c r="J4" s="3">
        <f t="shared" si="6"/>
        <v>0.48</v>
      </c>
      <c r="K4" s="4">
        <f t="shared" si="1"/>
        <v>0.24</v>
      </c>
      <c r="L4" s="2">
        <f t="shared" si="2"/>
        <v>0.0552</v>
      </c>
      <c r="M4" s="2">
        <f t="shared" si="3"/>
        <v>0.276</v>
      </c>
      <c r="N4" s="2">
        <f t="shared" si="4"/>
        <v>2.76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 t="s">
        <v>13</v>
      </c>
      <c r="B5" s="2">
        <v>1.0</v>
      </c>
      <c r="C5" s="2">
        <v>1.0</v>
      </c>
      <c r="D5" s="2" t="s">
        <v>14</v>
      </c>
      <c r="E5" s="2"/>
      <c r="F5" s="2">
        <v>4.0</v>
      </c>
      <c r="G5" s="2">
        <f t="shared" si="5"/>
        <v>15</v>
      </c>
      <c r="H5" s="2">
        <v>20.0</v>
      </c>
      <c r="I5" s="2">
        <v>0.25</v>
      </c>
      <c r="J5" s="3">
        <f t="shared" si="6"/>
        <v>0.384</v>
      </c>
      <c r="K5" s="4">
        <f t="shared" si="1"/>
        <v>0.192</v>
      </c>
      <c r="L5" s="2">
        <f t="shared" si="2"/>
        <v>0.048</v>
      </c>
      <c r="M5" s="2">
        <f t="shared" si="3"/>
        <v>0.24</v>
      </c>
      <c r="N5" s="2">
        <f t="shared" si="4"/>
        <v>2.4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 t="s">
        <v>13</v>
      </c>
      <c r="B6" s="2">
        <v>1.0</v>
      </c>
      <c r="C6" s="2">
        <v>1.0</v>
      </c>
      <c r="D6" s="2" t="s">
        <v>14</v>
      </c>
      <c r="E6" s="2"/>
      <c r="F6" s="2">
        <v>5.0</v>
      </c>
      <c r="G6" s="2">
        <f t="shared" si="5"/>
        <v>20</v>
      </c>
      <c r="H6" s="2">
        <v>25.0</v>
      </c>
      <c r="I6" s="2">
        <v>0.39</v>
      </c>
      <c r="J6" s="3">
        <f t="shared" si="6"/>
        <v>0.3072</v>
      </c>
      <c r="K6" s="4">
        <f t="shared" si="1"/>
        <v>0.1536</v>
      </c>
      <c r="L6" s="2">
        <f t="shared" si="2"/>
        <v>0.059904</v>
      </c>
      <c r="M6" s="2">
        <f t="shared" si="3"/>
        <v>0.29952</v>
      </c>
      <c r="N6" s="2">
        <f t="shared" si="4"/>
        <v>2.9952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">
        <v>13</v>
      </c>
      <c r="B7" s="2">
        <v>1.0</v>
      </c>
      <c r="C7" s="2">
        <v>1.0</v>
      </c>
      <c r="D7" s="2" t="s">
        <v>14</v>
      </c>
      <c r="E7" s="2"/>
      <c r="F7" s="2">
        <v>6.0</v>
      </c>
      <c r="G7" s="2">
        <f t="shared" si="5"/>
        <v>25</v>
      </c>
      <c r="H7" s="2">
        <v>30.0</v>
      </c>
      <c r="I7" s="2">
        <v>0.41</v>
      </c>
      <c r="J7" s="3">
        <f t="shared" si="6"/>
        <v>0.24576</v>
      </c>
      <c r="K7" s="4">
        <f t="shared" si="1"/>
        <v>0.12288</v>
      </c>
      <c r="L7" s="2">
        <f t="shared" si="2"/>
        <v>0.0503808</v>
      </c>
      <c r="M7" s="2">
        <f t="shared" si="3"/>
        <v>0.251904</v>
      </c>
      <c r="N7" s="2">
        <f t="shared" si="4"/>
        <v>2.51904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13</v>
      </c>
      <c r="B8" s="2">
        <v>1.0</v>
      </c>
      <c r="C8" s="2">
        <v>1.0</v>
      </c>
      <c r="D8" s="2" t="s">
        <v>14</v>
      </c>
      <c r="E8" s="2"/>
      <c r="F8" s="2">
        <v>7.0</v>
      </c>
      <c r="G8" s="2">
        <f t="shared" si="5"/>
        <v>30</v>
      </c>
      <c r="H8" s="2">
        <v>35.0</v>
      </c>
      <c r="I8" s="2">
        <v>0.41</v>
      </c>
      <c r="J8" s="3">
        <f t="shared" si="6"/>
        <v>0.196608</v>
      </c>
      <c r="K8" s="4">
        <f t="shared" si="1"/>
        <v>0.098304</v>
      </c>
      <c r="L8" s="2">
        <f t="shared" si="2"/>
        <v>0.04030464</v>
      </c>
      <c r="M8" s="2">
        <f t="shared" si="3"/>
        <v>0.2015232</v>
      </c>
      <c r="N8" s="2">
        <f t="shared" si="4"/>
        <v>2.015232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 t="s">
        <v>13</v>
      </c>
      <c r="B9" s="2">
        <v>1.0</v>
      </c>
      <c r="C9" s="2">
        <v>1.0</v>
      </c>
      <c r="D9" s="2" t="s">
        <v>14</v>
      </c>
      <c r="E9" s="2"/>
      <c r="F9" s="2">
        <v>8.0</v>
      </c>
      <c r="G9" s="2">
        <f t="shared" si="5"/>
        <v>35</v>
      </c>
      <c r="H9" s="2">
        <v>40.0</v>
      </c>
      <c r="I9" s="2">
        <v>0.42</v>
      </c>
      <c r="J9" s="3">
        <f t="shared" si="6"/>
        <v>0.1572864</v>
      </c>
      <c r="K9" s="4">
        <f t="shared" si="1"/>
        <v>0.0786432</v>
      </c>
      <c r="L9" s="2">
        <f t="shared" si="2"/>
        <v>0.033030144</v>
      </c>
      <c r="M9" s="2">
        <f t="shared" si="3"/>
        <v>0.16515072</v>
      </c>
      <c r="N9" s="2">
        <f t="shared" si="4"/>
        <v>1.6515072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">
        <v>13</v>
      </c>
      <c r="B10" s="2">
        <v>1.0</v>
      </c>
      <c r="C10" s="2">
        <v>1.0</v>
      </c>
      <c r="D10" s="2" t="s">
        <v>14</v>
      </c>
      <c r="E10" s="2"/>
      <c r="F10" s="2">
        <v>9.0</v>
      </c>
      <c r="G10" s="2">
        <f t="shared" si="5"/>
        <v>40</v>
      </c>
      <c r="H10" s="2">
        <v>45.0</v>
      </c>
      <c r="I10" s="2">
        <v>0.44</v>
      </c>
      <c r="J10" s="3">
        <f t="shared" si="6"/>
        <v>0.12582912</v>
      </c>
      <c r="K10" s="4">
        <f t="shared" si="1"/>
        <v>0.06291456</v>
      </c>
      <c r="L10" s="2">
        <f t="shared" si="2"/>
        <v>0.0276824064</v>
      </c>
      <c r="M10" s="2">
        <f t="shared" si="3"/>
        <v>0.138412032</v>
      </c>
      <c r="N10" s="2">
        <f t="shared" si="4"/>
        <v>1.38412032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 t="s">
        <v>13</v>
      </c>
      <c r="B11" s="2">
        <v>1.0</v>
      </c>
      <c r="C11" s="2">
        <v>1.0</v>
      </c>
      <c r="D11" s="2" t="s">
        <v>14</v>
      </c>
      <c r="E11" s="2"/>
      <c r="F11" s="2">
        <v>10.0</v>
      </c>
      <c r="G11" s="2">
        <f t="shared" si="5"/>
        <v>45</v>
      </c>
      <c r="H11" s="2">
        <v>50.0</v>
      </c>
      <c r="I11" s="2">
        <v>0.43</v>
      </c>
      <c r="J11" s="3">
        <f t="shared" si="6"/>
        <v>0.100663296</v>
      </c>
      <c r="K11" s="4">
        <f t="shared" si="1"/>
        <v>0.050331648</v>
      </c>
      <c r="L11" s="2">
        <f t="shared" si="2"/>
        <v>0.02164260864</v>
      </c>
      <c r="M11" s="2">
        <f t="shared" si="3"/>
        <v>0.1082130432</v>
      </c>
      <c r="N11" s="2">
        <f t="shared" si="4"/>
        <v>1.082130432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13</v>
      </c>
      <c r="B12" s="5">
        <v>1.0</v>
      </c>
      <c r="C12" s="5">
        <v>2.0</v>
      </c>
      <c r="D12" s="5" t="s">
        <v>15</v>
      </c>
      <c r="E12" s="5"/>
      <c r="F12" s="5">
        <v>11.0</v>
      </c>
      <c r="G12" s="5">
        <v>0.0</v>
      </c>
      <c r="H12" s="5">
        <v>5.0</v>
      </c>
      <c r="I12" s="5">
        <f t="shared" ref="I12:I16" si="7">I2+0.015</f>
        <v>0.165</v>
      </c>
      <c r="J12" s="5">
        <v>0.75</v>
      </c>
      <c r="K12" s="5">
        <f t="shared" si="1"/>
        <v>0.375</v>
      </c>
      <c r="L12" s="5">
        <f t="shared" si="2"/>
        <v>0.061875</v>
      </c>
      <c r="M12" s="5">
        <f t="shared" si="3"/>
        <v>0.309375</v>
      </c>
      <c r="N12" s="5">
        <f t="shared" si="4"/>
        <v>3.09375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5" t="s">
        <v>13</v>
      </c>
      <c r="B13" s="5">
        <v>1.0</v>
      </c>
      <c r="C13" s="5">
        <v>2.0</v>
      </c>
      <c r="D13" s="5" t="s">
        <v>15</v>
      </c>
      <c r="E13" s="5"/>
      <c r="F13" s="5">
        <v>12.0</v>
      </c>
      <c r="G13" s="5">
        <f t="shared" ref="G13:G16" si="8">H12</f>
        <v>5</v>
      </c>
      <c r="H13" s="5">
        <v>10.0</v>
      </c>
      <c r="I13" s="5">
        <f t="shared" si="7"/>
        <v>0.215</v>
      </c>
      <c r="J13" s="6">
        <f t="shared" ref="J13:J17" si="9">J12/(1.9)</f>
        <v>0.3947368421</v>
      </c>
      <c r="K13" s="7">
        <f t="shared" si="1"/>
        <v>0.1973684211</v>
      </c>
      <c r="L13" s="5">
        <f t="shared" si="2"/>
        <v>0.04243421053</v>
      </c>
      <c r="M13" s="5">
        <f t="shared" si="3"/>
        <v>0.2121710526</v>
      </c>
      <c r="N13" s="5">
        <f t="shared" si="4"/>
        <v>2.121710526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5" t="s">
        <v>13</v>
      </c>
      <c r="B14" s="5">
        <v>1.0</v>
      </c>
      <c r="C14" s="5">
        <v>2.0</v>
      </c>
      <c r="D14" s="5" t="s">
        <v>15</v>
      </c>
      <c r="E14" s="5"/>
      <c r="F14" s="5">
        <v>13.0</v>
      </c>
      <c r="G14" s="5">
        <f t="shared" si="8"/>
        <v>10</v>
      </c>
      <c r="H14" s="5">
        <v>15.0</v>
      </c>
      <c r="I14" s="5">
        <f t="shared" si="7"/>
        <v>0.245</v>
      </c>
      <c r="J14" s="6">
        <f t="shared" si="9"/>
        <v>0.2077562327</v>
      </c>
      <c r="K14" s="7">
        <f t="shared" si="1"/>
        <v>0.1038781163</v>
      </c>
      <c r="L14" s="5">
        <f t="shared" si="2"/>
        <v>0.0254501385</v>
      </c>
      <c r="M14" s="5">
        <f t="shared" si="3"/>
        <v>0.1272506925</v>
      </c>
      <c r="N14" s="5">
        <f t="shared" si="4"/>
        <v>1.272506925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5" t="s">
        <v>13</v>
      </c>
      <c r="B15" s="5">
        <v>1.0</v>
      </c>
      <c r="C15" s="5">
        <v>2.0</v>
      </c>
      <c r="D15" s="5" t="s">
        <v>15</v>
      </c>
      <c r="E15" s="5"/>
      <c r="F15" s="5">
        <v>14.0</v>
      </c>
      <c r="G15" s="5">
        <f t="shared" si="8"/>
        <v>15</v>
      </c>
      <c r="H15" s="5">
        <v>20.0</v>
      </c>
      <c r="I15" s="5">
        <f t="shared" si="7"/>
        <v>0.265</v>
      </c>
      <c r="J15" s="6">
        <f t="shared" si="9"/>
        <v>0.1093453856</v>
      </c>
      <c r="K15" s="7">
        <f t="shared" si="1"/>
        <v>0.05467269281</v>
      </c>
      <c r="L15" s="5">
        <f t="shared" si="2"/>
        <v>0.0144882636</v>
      </c>
      <c r="M15" s="5">
        <f t="shared" si="3"/>
        <v>0.07244131798</v>
      </c>
      <c r="N15" s="5">
        <f t="shared" si="4"/>
        <v>0.7244131798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5" t="s">
        <v>13</v>
      </c>
      <c r="B16" s="5">
        <v>1.0</v>
      </c>
      <c r="C16" s="5">
        <v>2.0</v>
      </c>
      <c r="D16" s="5" t="s">
        <v>15</v>
      </c>
      <c r="E16" s="5"/>
      <c r="F16" s="5">
        <v>15.0</v>
      </c>
      <c r="G16" s="5">
        <f t="shared" si="8"/>
        <v>20</v>
      </c>
      <c r="H16" s="5">
        <v>25.0</v>
      </c>
      <c r="I16" s="5">
        <f t="shared" si="7"/>
        <v>0.405</v>
      </c>
      <c r="J16" s="6">
        <f t="shared" si="9"/>
        <v>0.05755020296</v>
      </c>
      <c r="K16" s="7">
        <f t="shared" si="1"/>
        <v>0.02877510148</v>
      </c>
      <c r="L16" s="5">
        <f t="shared" si="2"/>
        <v>0.0116539161</v>
      </c>
      <c r="M16" s="5">
        <f t="shared" si="3"/>
        <v>0.0582695805</v>
      </c>
      <c r="N16" s="5">
        <f t="shared" si="4"/>
        <v>0.582695805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5" t="s">
        <v>13</v>
      </c>
      <c r="B17" s="5">
        <v>1.0</v>
      </c>
      <c r="C17" s="5">
        <v>2.0</v>
      </c>
      <c r="D17" s="5" t="s">
        <v>15</v>
      </c>
      <c r="E17" s="5"/>
      <c r="F17" s="5">
        <v>16.0</v>
      </c>
      <c r="G17" s="5">
        <v>25.0</v>
      </c>
      <c r="H17" s="5">
        <v>30.0</v>
      </c>
      <c r="I17" s="5">
        <v>0.4</v>
      </c>
      <c r="J17" s="6">
        <f t="shared" si="9"/>
        <v>0.03028958051</v>
      </c>
      <c r="K17" s="7">
        <f t="shared" si="1"/>
        <v>0.01514479025</v>
      </c>
      <c r="L17" s="5">
        <f t="shared" si="2"/>
        <v>0.006057916101</v>
      </c>
      <c r="M17" s="5">
        <f t="shared" si="3"/>
        <v>0.03028958051</v>
      </c>
      <c r="N17" s="5">
        <f t="shared" si="4"/>
        <v>0.3028958051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8" t="s">
        <v>13</v>
      </c>
      <c r="B18" s="8">
        <v>1.0</v>
      </c>
      <c r="C18" s="8">
        <v>3.0</v>
      </c>
      <c r="D18" s="8" t="s">
        <v>16</v>
      </c>
      <c r="E18" s="8"/>
      <c r="F18" s="8">
        <v>17.0</v>
      </c>
      <c r="G18" s="8">
        <v>0.0</v>
      </c>
      <c r="H18" s="8">
        <v>5.0</v>
      </c>
      <c r="I18" s="8">
        <f t="shared" ref="I18:I22" si="10">I12-0.02</f>
        <v>0.145</v>
      </c>
      <c r="J18" s="9">
        <v>0.75</v>
      </c>
      <c r="K18" s="10">
        <f t="shared" si="1"/>
        <v>0.375</v>
      </c>
      <c r="L18" s="8">
        <f t="shared" si="2"/>
        <v>0.054375</v>
      </c>
      <c r="M18" s="8">
        <f t="shared" si="3"/>
        <v>0.271875</v>
      </c>
      <c r="N18" s="8">
        <f t="shared" si="4"/>
        <v>2.71875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8" t="s">
        <v>13</v>
      </c>
      <c r="B19" s="8">
        <v>1.0</v>
      </c>
      <c r="C19" s="8">
        <v>3.0</v>
      </c>
      <c r="D19" s="8" t="s">
        <v>16</v>
      </c>
      <c r="E19" s="8"/>
      <c r="F19" s="8">
        <v>18.0</v>
      </c>
      <c r="G19" s="8">
        <f t="shared" ref="G19:G25" si="11">H18</f>
        <v>5</v>
      </c>
      <c r="H19" s="8">
        <v>10.0</v>
      </c>
      <c r="I19" s="8">
        <f t="shared" si="10"/>
        <v>0.195</v>
      </c>
      <c r="J19" s="9">
        <f t="shared" ref="J19:J25" si="12">J18/(1.75)</f>
        <v>0.4285714286</v>
      </c>
      <c r="K19" s="10">
        <f t="shared" si="1"/>
        <v>0.2142857143</v>
      </c>
      <c r="L19" s="8">
        <f t="shared" si="2"/>
        <v>0.04178571429</v>
      </c>
      <c r="M19" s="8">
        <f t="shared" si="3"/>
        <v>0.2089285714</v>
      </c>
      <c r="N19" s="8">
        <f t="shared" si="4"/>
        <v>2.089285714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8" t="s">
        <v>13</v>
      </c>
      <c r="B20" s="8">
        <v>1.0</v>
      </c>
      <c r="C20" s="8">
        <v>3.0</v>
      </c>
      <c r="D20" s="8" t="s">
        <v>16</v>
      </c>
      <c r="E20" s="8"/>
      <c r="F20" s="8">
        <v>19.0</v>
      </c>
      <c r="G20" s="8">
        <f t="shared" si="11"/>
        <v>10</v>
      </c>
      <c r="H20" s="8">
        <v>15.0</v>
      </c>
      <c r="I20" s="8">
        <f t="shared" si="10"/>
        <v>0.225</v>
      </c>
      <c r="J20" s="9">
        <f t="shared" si="12"/>
        <v>0.2448979592</v>
      </c>
      <c r="K20" s="10">
        <f t="shared" si="1"/>
        <v>0.1224489796</v>
      </c>
      <c r="L20" s="8">
        <f t="shared" si="2"/>
        <v>0.02755102041</v>
      </c>
      <c r="M20" s="8">
        <f t="shared" si="3"/>
        <v>0.137755102</v>
      </c>
      <c r="N20" s="8">
        <f t="shared" si="4"/>
        <v>1.37755102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8" t="s">
        <v>13</v>
      </c>
      <c r="B21" s="8">
        <v>1.0</v>
      </c>
      <c r="C21" s="8">
        <v>3.0</v>
      </c>
      <c r="D21" s="8" t="s">
        <v>16</v>
      </c>
      <c r="E21" s="8"/>
      <c r="F21" s="8">
        <v>20.0</v>
      </c>
      <c r="G21" s="8">
        <f t="shared" si="11"/>
        <v>15</v>
      </c>
      <c r="H21" s="8">
        <v>20.0</v>
      </c>
      <c r="I21" s="8">
        <f t="shared" si="10"/>
        <v>0.245</v>
      </c>
      <c r="J21" s="9">
        <f t="shared" si="12"/>
        <v>0.139941691</v>
      </c>
      <c r="K21" s="10">
        <f t="shared" si="1"/>
        <v>0.06997084548</v>
      </c>
      <c r="L21" s="8">
        <f t="shared" si="2"/>
        <v>0.01714285714</v>
      </c>
      <c r="M21" s="8">
        <f t="shared" si="3"/>
        <v>0.08571428571</v>
      </c>
      <c r="N21" s="8">
        <f t="shared" si="4"/>
        <v>0.8571428571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8" t="s">
        <v>13</v>
      </c>
      <c r="B22" s="8">
        <v>1.0</v>
      </c>
      <c r="C22" s="8">
        <v>3.0</v>
      </c>
      <c r="D22" s="8" t="s">
        <v>16</v>
      </c>
      <c r="E22" s="8"/>
      <c r="F22" s="8">
        <v>21.0</v>
      </c>
      <c r="G22" s="8">
        <f t="shared" si="11"/>
        <v>20</v>
      </c>
      <c r="H22" s="8">
        <v>25.0</v>
      </c>
      <c r="I22" s="8">
        <f t="shared" si="10"/>
        <v>0.385</v>
      </c>
      <c r="J22" s="9">
        <f t="shared" si="12"/>
        <v>0.07996668055</v>
      </c>
      <c r="K22" s="10">
        <f t="shared" si="1"/>
        <v>0.03998334027</v>
      </c>
      <c r="L22" s="8">
        <f t="shared" si="2"/>
        <v>0.01539358601</v>
      </c>
      <c r="M22" s="8">
        <f t="shared" si="3"/>
        <v>0.07696793003</v>
      </c>
      <c r="N22" s="8">
        <f t="shared" si="4"/>
        <v>0.7696793003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8" t="s">
        <v>13</v>
      </c>
      <c r="B23" s="8">
        <v>1.0</v>
      </c>
      <c r="C23" s="8">
        <v>3.0</v>
      </c>
      <c r="D23" s="8" t="s">
        <v>16</v>
      </c>
      <c r="E23" s="8"/>
      <c r="F23" s="8">
        <v>22.0</v>
      </c>
      <c r="G23" s="8">
        <f t="shared" si="11"/>
        <v>25</v>
      </c>
      <c r="H23" s="8">
        <v>30.0</v>
      </c>
      <c r="I23" s="8">
        <v>0.4</v>
      </c>
      <c r="J23" s="9">
        <f t="shared" si="12"/>
        <v>0.04569524603</v>
      </c>
      <c r="K23" s="10">
        <f t="shared" si="1"/>
        <v>0.02284762301</v>
      </c>
      <c r="L23" s="8">
        <f t="shared" si="2"/>
        <v>0.009139049206</v>
      </c>
      <c r="M23" s="8">
        <f t="shared" si="3"/>
        <v>0.04569524603</v>
      </c>
      <c r="N23" s="8">
        <f t="shared" si="4"/>
        <v>0.4569524603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8" t="s">
        <v>13</v>
      </c>
      <c r="B24" s="8">
        <v>1.0</v>
      </c>
      <c r="C24" s="8">
        <v>3.0</v>
      </c>
      <c r="D24" s="8" t="s">
        <v>16</v>
      </c>
      <c r="E24" s="8"/>
      <c r="F24" s="8">
        <v>23.0</v>
      </c>
      <c r="G24" s="8">
        <f t="shared" si="11"/>
        <v>30</v>
      </c>
      <c r="H24" s="8">
        <v>35.0</v>
      </c>
      <c r="I24" s="8">
        <v>0.41</v>
      </c>
      <c r="J24" s="9">
        <f t="shared" si="12"/>
        <v>0.02611156916</v>
      </c>
      <c r="K24" s="10">
        <f t="shared" si="1"/>
        <v>0.01305578458</v>
      </c>
      <c r="L24" s="8">
        <f t="shared" si="2"/>
        <v>0.005352871678</v>
      </c>
      <c r="M24" s="8">
        <f t="shared" si="3"/>
        <v>0.02676435839</v>
      </c>
      <c r="N24" s="8">
        <f t="shared" si="4"/>
        <v>0.2676435839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8" t="s">
        <v>13</v>
      </c>
      <c r="B25" s="8">
        <v>1.0</v>
      </c>
      <c r="C25" s="8">
        <v>3.0</v>
      </c>
      <c r="D25" s="8" t="s">
        <v>16</v>
      </c>
      <c r="E25" s="8"/>
      <c r="F25" s="8">
        <v>24.0</v>
      </c>
      <c r="G25" s="8">
        <f t="shared" si="11"/>
        <v>35</v>
      </c>
      <c r="H25" s="8">
        <v>40.0</v>
      </c>
      <c r="I25" s="8">
        <v>0.41</v>
      </c>
      <c r="J25" s="9">
        <f t="shared" si="12"/>
        <v>0.01492089666</v>
      </c>
      <c r="K25" s="10">
        <f t="shared" si="1"/>
        <v>0.007460448331</v>
      </c>
      <c r="L25" s="8">
        <f t="shared" si="2"/>
        <v>0.003058783816</v>
      </c>
      <c r="M25" s="8">
        <f t="shared" si="3"/>
        <v>0.01529391908</v>
      </c>
      <c r="N25" s="8">
        <f t="shared" si="4"/>
        <v>0.1529391908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4.43"/>
    <col customWidth="1" min="3" max="3" width="16.43"/>
    <col customWidth="1" min="4" max="4" width="32.14"/>
    <col customWidth="1" min="5" max="5" width="32.57"/>
    <col customWidth="1" min="6" max="6" width="34.43"/>
    <col customWidth="1" min="7" max="26" width="8.71"/>
  </cols>
  <sheetData>
    <row r="1" ht="14.25" customHeight="1">
      <c r="A1" s="11" t="s">
        <v>17</v>
      </c>
    </row>
    <row r="2" ht="14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18</v>
      </c>
      <c r="F2" s="12" t="s">
        <v>19</v>
      </c>
    </row>
    <row r="3" ht="14.25" customHeight="1">
      <c r="A3" s="2" t="s">
        <v>13</v>
      </c>
      <c r="B3" s="2">
        <v>1.0</v>
      </c>
      <c r="C3" s="2">
        <v>1.0</v>
      </c>
      <c r="D3" s="2" t="s">
        <v>14</v>
      </c>
      <c r="E3" s="2">
        <v>50.0</v>
      </c>
      <c r="F3" s="2">
        <f>SUM('Non-peat soil data'!N2:N11)</f>
        <v>22.61972995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5" t="s">
        <v>13</v>
      </c>
      <c r="B4" s="5">
        <v>1.0</v>
      </c>
      <c r="C4" s="5">
        <v>2.0</v>
      </c>
      <c r="D4" s="5" t="s">
        <v>15</v>
      </c>
      <c r="E4" s="5">
        <v>30.0</v>
      </c>
      <c r="F4" s="5">
        <f>SUM('Non-peat soil data'!N12:N17)</f>
        <v>8.097972241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8" t="s">
        <v>13</v>
      </c>
      <c r="B5" s="8">
        <v>1.0</v>
      </c>
      <c r="C5" s="8">
        <v>3.0</v>
      </c>
      <c r="D5" s="8" t="s">
        <v>16</v>
      </c>
      <c r="E5" s="8">
        <v>40.0</v>
      </c>
      <c r="F5" s="8">
        <f>SUM('Non-peat soil data'!N18:N25)</f>
        <v>8.689944127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/>
    <row r="7" ht="14.25" customHeight="1">
      <c r="A7" s="11" t="s">
        <v>20</v>
      </c>
    </row>
    <row r="8" ht="14.25" customHeight="1">
      <c r="A8" s="12" t="s">
        <v>21</v>
      </c>
      <c r="B8" s="12" t="s">
        <v>22</v>
      </c>
      <c r="C8" s="12" t="s">
        <v>23</v>
      </c>
      <c r="D8" s="12" t="s">
        <v>24</v>
      </c>
      <c r="E8" s="12" t="s">
        <v>25</v>
      </c>
      <c r="F8" s="12" t="s">
        <v>26</v>
      </c>
    </row>
    <row r="9" ht="14.25" customHeight="1">
      <c r="A9" s="12" t="s">
        <v>13</v>
      </c>
      <c r="B9" s="12">
        <v>1.0</v>
      </c>
      <c r="C9" s="12">
        <v>11000.0</v>
      </c>
      <c r="D9" s="12">
        <v>40.0</v>
      </c>
      <c r="E9" s="12">
        <f>SUM(F3:F5)/3</f>
        <v>13.13588211</v>
      </c>
      <c r="F9" s="12">
        <f>E9*C9</f>
        <v>144494.7032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